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defaultThemeVersion="124226"/>
  <mc:AlternateContent xmlns:mc="http://schemas.openxmlformats.org/markup-compatibility/2006">
    <mc:Choice Requires="x15">
      <x15ac:absPath xmlns:x15ac="http://schemas.microsoft.com/office/spreadsheetml/2010/11/ac" url="G:\MES DOCUMENTS usuels\Harmonie-Ouest 2022\CHAUFFAGE\Analyse JS résultat RFC 2022\"/>
    </mc:Choice>
  </mc:AlternateContent>
  <xr:revisionPtr revIDLastSave="0" documentId="13_ncr:1_{15412108-2BCC-4073-8A21-CB8F0480B121}" xr6:coauthVersionLast="47" xr6:coauthVersionMax="47" xr10:uidLastSave="{00000000-0000-0000-0000-000000000000}"/>
  <bookViews>
    <workbookView xWindow="-108" yWindow="-108" windowWidth="30936" windowHeight="16896" xr2:uid="{00000000-000D-0000-FFFF-FFFF00000000}"/>
  </bookViews>
  <sheets>
    <sheet name="Lisez-moi" sheetId="5" r:id="rId1"/>
    <sheet name="Analyse" sheetId="1" r:id="rId2"/>
  </sheets>
  <definedNames>
    <definedName name="_xlnm.Print_Area" localSheetId="1">Analyse!$B$1:$H$96</definedName>
    <definedName name="_xlnm.Print_Area" localSheetId="0">'Lisez-moi'!$B$2:$B$33</definedName>
  </definedNames>
  <calcPr calcId="191029"/>
</workbook>
</file>

<file path=xl/calcChain.xml><?xml version="1.0" encoding="utf-8"?>
<calcChain xmlns="http://schemas.openxmlformats.org/spreadsheetml/2006/main">
  <c r="E20" i="1" l="1"/>
  <c r="F20" i="1"/>
  <c r="H21" i="1"/>
  <c r="H41" i="1" s="1"/>
  <c r="G20" i="1"/>
  <c r="E66" i="1"/>
  <c r="J65" i="1" s="1"/>
  <c r="E69" i="1"/>
  <c r="G69" i="1" s="1"/>
  <c r="E60" i="1"/>
  <c r="G86" i="1" s="1"/>
  <c r="E56" i="1"/>
  <c r="G56" i="1" s="1"/>
  <c r="E52" i="1"/>
  <c r="E65" i="1" s="1"/>
  <c r="G65" i="1" s="1"/>
  <c r="E47" i="1"/>
  <c r="G74" i="1" s="1"/>
  <c r="H19" i="1"/>
  <c r="H40" i="1" s="1"/>
  <c r="G18" i="1"/>
  <c r="F18" i="1"/>
  <c r="E18" i="1"/>
  <c r="H20" i="1" l="1"/>
  <c r="H39" i="1" s="1"/>
  <c r="G71" i="1"/>
  <c r="G91" i="1" s="1"/>
  <c r="J69" i="1"/>
  <c r="J71" i="1" s="1"/>
  <c r="G89" i="1" s="1"/>
  <c r="G93" i="1" l="1"/>
  <c r="G94" i="1" s="1"/>
  <c r="E93" i="1"/>
  <c r="J52" i="1" l="1"/>
  <c r="J56" i="1" s="1"/>
  <c r="G52" i="1"/>
  <c r="G58" i="1" s="1"/>
  <c r="G79" i="1" s="1"/>
  <c r="J58" i="1" l="1"/>
  <c r="G77" i="1" s="1"/>
  <c r="G81" i="1" l="1"/>
  <c r="G82" i="1" s="1"/>
  <c r="E81" i="1"/>
</calcChain>
</file>

<file path=xl/sharedStrings.xml><?xml version="1.0" encoding="utf-8"?>
<sst xmlns="http://schemas.openxmlformats.org/spreadsheetml/2006/main" count="88" uniqueCount="72">
  <si>
    <t>Informations à saisir par l'utilisateur (sur cellules jaunes)</t>
  </si>
  <si>
    <t>votre Nom:</t>
  </si>
  <si>
    <t>Index des RFC de votre appartement (chiffres en rouge)</t>
  </si>
  <si>
    <t>Récapitulatif index RFC et rigueur hivernale</t>
  </si>
  <si>
    <t>% evol N/N-1</t>
  </si>
  <si>
    <t>Rigueur hivernale (DJU)</t>
  </si>
  <si>
    <t>Contre en moyenne pour la résidence:</t>
  </si>
  <si>
    <t>et la rigueur de l'hiver de</t>
  </si>
  <si>
    <t>Exercice N:</t>
  </si>
  <si>
    <t>Base de calcul</t>
  </si>
  <si>
    <t>Qté</t>
  </si>
  <si>
    <t>Pu € TTC</t>
  </si>
  <si>
    <t>Pt € TTC</t>
  </si>
  <si>
    <t>Part</t>
  </si>
  <si>
    <t>Soit total réparti</t>
  </si>
  <si>
    <t>Ma quote part surface:</t>
  </si>
  <si>
    <t>sur:</t>
  </si>
  <si>
    <t>Répartition selon RFC</t>
  </si>
  <si>
    <t>Exercice N-1:</t>
  </si>
  <si>
    <t>soit total réparti</t>
  </si>
  <si>
    <t>J'ai donc</t>
  </si>
  <si>
    <t>soit</t>
  </si>
  <si>
    <t>ANALYSE DE MA CONSOMMATION D'ENERGIE (GAZ) POUR LE CHAUFFAGE</t>
  </si>
  <si>
    <t>Ma conso. (RFC)</t>
  </si>
  <si>
    <t>Conso. énergie moyenne</t>
  </si>
  <si>
    <t>DJU de ref. (moy.trentenaire)</t>
  </si>
  <si>
    <t>Graphe consommation energie comparée</t>
  </si>
  <si>
    <t>(Compte tenu du réglages de mes robinets thermostatiques)</t>
  </si>
  <si>
    <t>à relever sur dernier relevé individuel de chauffage Techem:</t>
  </si>
  <si>
    <t>Avec les RFC elle est de:</t>
  </si>
  <si>
    <t>Avec les RFC elle est de :</t>
  </si>
  <si>
    <t>ma contribution s'élèverait à:</t>
  </si>
  <si>
    <t>Analyse de ma consommation d'énergie (Gaz) l'hiver précédent:</t>
  </si>
  <si>
    <t>Analyse de ma consommation d'énergie (Gaz) l'hiver dernier:</t>
  </si>
  <si>
    <t>Analyse financière de ma consommation d'énergie (selon relevés RFC)</t>
  </si>
  <si>
    <t>LISEZ-MOI</t>
  </si>
  <si>
    <r>
      <t>Conformément à la règlementation, les radiateurs des appartements de la résidence harmonie-Ouest sont désormais équipes de « répartiteurs de frais de chauffage » (RFC) et de robinets thermostatiques</t>
    </r>
    <r>
      <rPr>
        <sz val="8"/>
        <color rgb="FFFF0000"/>
        <rFont val="Calibri"/>
        <family val="2"/>
        <scheme val="minor"/>
      </rPr>
      <t>.</t>
    </r>
  </si>
  <si>
    <t>Ce dispositif vise à responsabiliser les occupants des immeubles sur leur consommation énergétique en calculant leur facture à partir de leur consommation réelle.</t>
  </si>
  <si>
    <r>
      <t xml:space="preserve">Ainsi le montant annuel de </t>
    </r>
    <r>
      <rPr>
        <b/>
        <u/>
        <sz val="11"/>
        <rFont val="Calibri"/>
        <family val="2"/>
        <scheme val="minor"/>
      </rPr>
      <t>consommation d’énergie</t>
    </r>
    <r>
      <rPr>
        <sz val="11"/>
        <rFont val="Calibri"/>
        <family val="2"/>
        <scheme val="minor"/>
      </rPr>
      <t xml:space="preserve"> (la facture de gaz) est désormais réparti à hauteur de :</t>
    </r>
  </si>
  <si>
    <r>
      <t>-</t>
    </r>
    <r>
      <rPr>
        <sz val="7"/>
        <rFont val="Times New Roman"/>
        <family val="1"/>
      </rPr>
      <t xml:space="preserve">        </t>
    </r>
    <r>
      <rPr>
        <sz val="11"/>
        <rFont val="Calibri"/>
        <family val="2"/>
        <scheme val="minor"/>
      </rPr>
      <t>70% en fonction de la consommation individuelle de chauffage, relevée par les RFC.</t>
    </r>
  </si>
  <si>
    <r>
      <t xml:space="preserve">Vous recevez annuellement en fin d’année un </t>
    </r>
    <r>
      <rPr>
        <b/>
        <sz val="11"/>
        <rFont val="Calibri"/>
        <family val="2"/>
        <scheme val="minor"/>
      </rPr>
      <t>« </t>
    </r>
    <r>
      <rPr>
        <b/>
        <u/>
        <sz val="11"/>
        <rFont val="Calibri"/>
        <family val="2"/>
        <scheme val="minor"/>
      </rPr>
      <t>décompte individuel de chauffage</t>
    </r>
    <r>
      <rPr>
        <b/>
        <sz val="11"/>
        <rFont val="Calibri"/>
        <family val="2"/>
        <scheme val="minor"/>
      </rPr>
      <t> » établi TECHEM</t>
    </r>
    <r>
      <rPr>
        <sz val="11"/>
        <rFont val="Calibri"/>
        <family val="2"/>
        <scheme val="minor"/>
      </rPr>
      <t xml:space="preserve"> (société qui gère les RFC) qui détaille le montant de votre consommation d’énergie, somme que vous retrouvez sur le décompte définitif « </t>
    </r>
    <r>
      <rPr>
        <b/>
        <u/>
        <sz val="11"/>
        <rFont val="Calibri"/>
        <family val="2"/>
        <scheme val="minor"/>
      </rPr>
      <t>Charges de copropriété</t>
    </r>
    <r>
      <rPr>
        <b/>
        <sz val="11"/>
        <rFont val="Calibri"/>
        <family val="2"/>
        <scheme val="minor"/>
      </rPr>
      <t xml:space="preserve"> période 1/7/n au 30/6/n+1</t>
    </r>
    <r>
      <rPr>
        <sz val="11"/>
        <rFont val="Calibri"/>
        <family val="2"/>
        <scheme val="minor"/>
      </rPr>
      <t> » adressé en fin d’année par le syndic</t>
    </r>
  </si>
  <si>
    <t>Le tableur joint a pour objet de compléter l’analyse du « décompte individuel de chauffage » TECHEM  relatif à votre consommation d’énergie sur les deux dernières années, en tenant compte de la surface de votre appartement (vos « tantièmes chauffage ») et de la rigueur de l’hiver (calculée en degré jour unifié - DJU)</t>
  </si>
  <si>
    <t>Pour en savoir plus :</t>
  </si>
  <si>
    <t>La règlementation :</t>
  </si>
  <si>
    <t>https://www.ecologie.gouv.fr/reglementation-liee-lindividualisation-des-frais-chauffage#:~:text=de%20l'immeuble.-,R%C3%A9partition%20des%20frais,%C3%A0%2030%20%25%20des%20frais%20totaux.</t>
  </si>
  <si>
    <t>Le fonctionnement des robinets thermostatiques.</t>
  </si>
  <si>
    <t>Le contrat avec le chauffagiste DALKIA prévoit une température de 20° dans les appartements qui doit normalement être atteinte avec le robinet thermostatique réglé sur la position III.</t>
  </si>
  <si>
    <t>En savoir plus sur les robinets thermostatiques :</t>
  </si>
  <si>
    <t>http://harmonie-ouest.fr/wp-content/uploads/2018/06/Notice-Robinets-thermostatiques-v2.pdf</t>
  </si>
  <si>
    <t>En savoir plus sur les RFC TECHEM :</t>
  </si>
  <si>
    <t>http://harmonie-ouest.fr/wp-content/uploads/2018/06/Guide-occupant-notice-répartiteur-chauffage-TECHEM.pdf</t>
  </si>
  <si>
    <t>Feuille protégée sans mot de passe</t>
  </si>
  <si>
    <t>Mon relevé total RFC:</t>
  </si>
  <si>
    <t>Coût total énergie chauffage de l'année</t>
  </si>
  <si>
    <t>Poste Energie chauffage</t>
  </si>
  <si>
    <t>Commentaire du graphe: au cours du dernier hiver, ma consommation de gaz a évolué de</t>
  </si>
  <si>
    <t>(1) identique à "tantième chauffage"</t>
  </si>
  <si>
    <r>
      <t xml:space="preserve">Votre "quote part surface" </t>
    </r>
    <r>
      <rPr>
        <i/>
        <sz val="8"/>
        <color theme="1"/>
        <rFont val="Calibri"/>
        <family val="2"/>
        <scheme val="minor"/>
      </rPr>
      <t>(1)</t>
    </r>
  </si>
  <si>
    <t>Si les frais d'énergie étaient intégralement répartis suivant ma quote part surface</t>
  </si>
  <si>
    <r>
      <t>-</t>
    </r>
    <r>
      <rPr>
        <sz val="7"/>
        <rFont val="Times New Roman"/>
        <family val="1"/>
      </rPr>
      <t xml:space="preserve">        </t>
    </r>
    <r>
      <rPr>
        <sz val="11"/>
        <rFont val="Calibri"/>
        <family val="2"/>
        <scheme val="minor"/>
      </rPr>
      <t xml:space="preserve">30% en fonction des « tantièmes chauffage », appelée "quote part surface" dans le relevé TECHEM </t>
    </r>
    <r>
      <rPr>
        <b/>
        <i/>
        <sz val="11"/>
        <color theme="3" tint="0.39997558519241921"/>
        <rFont val="Calibri"/>
        <family val="2"/>
        <scheme val="minor"/>
      </rPr>
      <t>(1)</t>
    </r>
  </si>
  <si>
    <r>
      <rPr>
        <b/>
        <i/>
        <sz val="10"/>
        <color theme="3" tint="0.39997558519241921"/>
        <rFont val="Calibri"/>
        <family val="2"/>
        <scheme val="minor"/>
      </rPr>
      <t>(1)</t>
    </r>
    <r>
      <rPr>
        <b/>
        <i/>
        <sz val="10"/>
        <rFont val="Calibri"/>
        <family val="2"/>
        <scheme val="minor"/>
      </rPr>
      <t>.</t>
    </r>
    <r>
      <rPr>
        <i/>
        <sz val="9"/>
        <rFont val="Calibri"/>
        <family val="2"/>
        <scheme val="minor"/>
      </rPr>
      <t>Les frais généraux sont répartis entre les propriétaire selon des "tantièmes" (des %), fixés en fonction de la nature des charges par le règlement de copropriété. Le "tantième chauffage" est pour sa part très largement basé sur la surface de l'appartement (d'ou la dénomination "quote part surface" donnée par Techem dans ses relevés)</t>
    </r>
  </si>
  <si>
    <t>Répartition selon la quote part surface</t>
  </si>
  <si>
    <t>Les 4 chiffres à reporter dans les cellules jaunes de l'onglet "Analyse" sont à relever sur le « décompte individuel de chauffage TECHEM». Voir exemple ci-dessous.</t>
  </si>
  <si>
    <t>Total des index au 31/12/n</t>
  </si>
  <si>
    <t>Moins Total des index au 1/7/n</t>
  </si>
  <si>
    <t>Plus Total des index au 1/7/ n+1</t>
  </si>
  <si>
    <t>Le RFC étant remis à Zero au 31 décembre, le calcul pour un hiver (n; n+1) est:</t>
  </si>
  <si>
    <t>= Total des index hiver n ; n+1</t>
  </si>
  <si>
    <t>Version : JS 2023 01 08</t>
  </si>
  <si>
    <r>
      <t xml:space="preserve">cellules à servir par </t>
    </r>
    <r>
      <rPr>
        <b/>
        <sz val="11"/>
        <color theme="1"/>
        <rFont val="Calibri"/>
        <family val="2"/>
        <scheme val="minor"/>
      </rPr>
      <t>gestionnaire du tableu</t>
    </r>
    <r>
      <rPr>
        <sz val="11"/>
        <color theme="1"/>
        <rFont val="Calibri"/>
        <family val="2"/>
        <scheme val="minor"/>
      </rPr>
      <t>r  à partir du décompte individuel de chauffage TECHEM envoyé par Syndic</t>
    </r>
  </si>
  <si>
    <r>
      <t xml:space="preserve">5 cellules à servir par le </t>
    </r>
    <r>
      <rPr>
        <b/>
        <sz val="11"/>
        <color theme="1"/>
        <rFont val="Calibri"/>
        <family val="2"/>
        <scheme val="minor"/>
      </rPr>
      <t xml:space="preserve">copropriétaire </t>
    </r>
    <r>
      <rPr>
        <sz val="11"/>
        <color theme="1"/>
        <rFont val="Calibri"/>
        <family val="2"/>
        <scheme val="minor"/>
      </rPr>
      <t>à partir du décompte individuel de chauffage TECHEM envoyé par Syndic</t>
    </r>
  </si>
  <si>
    <t>Une fois les 4 chiffres de l'année entrés, le calcul est automatique. Lancez l'impression (sur 1 feuille A4)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</si>
</sst>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_-* #,##0.00\ _€_-;\-* #,##0.00\ _€_-;_-* &quot;-&quot;??\ _€_-;_-@_-"/>
    <numFmt numFmtId="165" formatCode="_-* #,##0.000000\ _€_-;\-* #,##0.000000\ _€_-;_-* &quot;-&quot;??\ _€_-;_-@_-"/>
    <numFmt numFmtId="166" formatCode="#,##0.00\ &quot;€&quot;"/>
  </numFmts>
  <fonts count="2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u/>
      <sz val="11"/>
      <color theme="1"/>
      <name val="Calibri"/>
      <family val="2"/>
      <scheme val="minor"/>
    </font>
    <font>
      <b/>
      <i/>
      <sz val="11"/>
      <color rgb="FFFF0000"/>
      <name val="Calibri"/>
      <family val="2"/>
      <scheme val="minor"/>
    </font>
    <font>
      <i/>
      <sz val="11"/>
      <color theme="1"/>
      <name val="Calibri"/>
      <family val="2"/>
      <scheme val="minor"/>
    </font>
    <font>
      <sz val="8"/>
      <color theme="1"/>
      <name val="Calibri"/>
      <family val="2"/>
      <scheme val="minor"/>
    </font>
    <font>
      <i/>
      <sz val="8"/>
      <color theme="1"/>
      <name val="Calibri"/>
      <family val="2"/>
      <scheme val="minor"/>
    </font>
    <font>
      <b/>
      <i/>
      <sz val="11"/>
      <color theme="1"/>
      <name val="Calibri"/>
      <family val="2"/>
      <scheme val="minor"/>
    </font>
    <font>
      <b/>
      <sz val="11"/>
      <color rgb="FFFF0000"/>
      <name val="Calibri"/>
      <family val="2"/>
      <scheme val="minor"/>
    </font>
    <font>
      <b/>
      <i/>
      <sz val="8"/>
      <color rgb="FFFF0000"/>
      <name val="Calibri"/>
      <family val="2"/>
      <scheme val="minor"/>
    </font>
    <font>
      <b/>
      <sz val="11"/>
      <name val="Calibri"/>
      <family val="2"/>
      <scheme val="minor"/>
    </font>
    <font>
      <b/>
      <i/>
      <u/>
      <sz val="11"/>
      <color theme="1"/>
      <name val="Calibri"/>
      <family val="2"/>
      <scheme val="minor"/>
    </font>
    <font>
      <sz val="11"/>
      <name val="Calibri"/>
      <family val="2"/>
      <scheme val="minor"/>
    </font>
    <font>
      <sz val="8"/>
      <color rgb="FFFF0000"/>
      <name val="Calibri"/>
      <family val="2"/>
      <scheme val="minor"/>
    </font>
    <font>
      <b/>
      <u/>
      <sz val="11"/>
      <name val="Calibri"/>
      <family val="2"/>
      <scheme val="minor"/>
    </font>
    <font>
      <sz val="7"/>
      <name val="Times New Roman"/>
      <family val="1"/>
    </font>
    <font>
      <u/>
      <sz val="11"/>
      <color theme="10"/>
      <name val="Calibri"/>
      <family val="2"/>
      <scheme val="minor"/>
    </font>
    <font>
      <b/>
      <i/>
      <u/>
      <sz val="11"/>
      <name val="Calibri"/>
      <family val="2"/>
      <scheme val="minor"/>
    </font>
    <font>
      <b/>
      <u/>
      <sz val="11"/>
      <color rgb="FFFF0000"/>
      <name val="Calibri"/>
      <family val="2"/>
      <scheme val="minor"/>
    </font>
    <font>
      <i/>
      <sz val="9"/>
      <name val="Calibri"/>
      <family val="2"/>
      <scheme val="minor"/>
    </font>
    <font>
      <b/>
      <i/>
      <sz val="11"/>
      <color theme="3" tint="0.39997558519241921"/>
      <name val="Calibri"/>
      <family val="2"/>
      <scheme val="minor"/>
    </font>
    <font>
      <b/>
      <i/>
      <sz val="10"/>
      <color theme="3" tint="0.39997558519241921"/>
      <name val="Calibri"/>
      <family val="2"/>
      <scheme val="minor"/>
    </font>
    <font>
      <b/>
      <i/>
      <sz val="10"/>
      <name val="Calibri"/>
      <family val="2"/>
      <scheme val="minor"/>
    </font>
    <font>
      <b/>
      <sz val="9"/>
      <color rgb="FF00B05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6" tint="0.79998168889431442"/>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cellStyleXfs>
  <cellXfs count="121">
    <xf numFmtId="0" fontId="0" fillId="0" borderId="0" xfId="0"/>
    <xf numFmtId="0" fontId="4" fillId="0" borderId="0" xfId="0" applyFont="1"/>
    <xf numFmtId="0" fontId="0" fillId="0" borderId="1" xfId="0" applyBorder="1"/>
    <xf numFmtId="0" fontId="0" fillId="0" borderId="2" xfId="0" applyBorder="1"/>
    <xf numFmtId="0" fontId="0" fillId="0" borderId="3" xfId="0" applyBorder="1"/>
    <xf numFmtId="0" fontId="5" fillId="0" borderId="4" xfId="0" applyFont="1" applyBorder="1"/>
    <xf numFmtId="0" fontId="6" fillId="0" borderId="0" xfId="0" applyFont="1" applyAlignment="1">
      <alignment horizontal="center"/>
    </xf>
    <xf numFmtId="0" fontId="0" fillId="2" borderId="5" xfId="0" applyFill="1" applyBorder="1" applyAlignment="1" applyProtection="1">
      <alignment horizontal="center"/>
      <protection locked="0"/>
    </xf>
    <xf numFmtId="0" fontId="0" fillId="0" borderId="6" xfId="0" applyBorder="1"/>
    <xf numFmtId="0" fontId="0" fillId="0" borderId="4" xfId="0" applyBorder="1"/>
    <xf numFmtId="0" fontId="5" fillId="0" borderId="0" xfId="0" applyFont="1"/>
    <xf numFmtId="0" fontId="6" fillId="0" borderId="0" xfId="0" applyFont="1"/>
    <xf numFmtId="44" fontId="0" fillId="0" borderId="0" xfId="0" applyNumberFormat="1"/>
    <xf numFmtId="0" fontId="0" fillId="2" borderId="5" xfId="0" applyFill="1" applyBorder="1" applyProtection="1">
      <protection locked="0"/>
    </xf>
    <xf numFmtId="0" fontId="7" fillId="0" borderId="6" xfId="0" applyFont="1" applyBorder="1" applyAlignment="1">
      <alignment horizontal="center"/>
    </xf>
    <xf numFmtId="0" fontId="8" fillId="0" borderId="6" xfId="0" applyFont="1" applyBorder="1" applyAlignment="1">
      <alignment horizontal="center"/>
    </xf>
    <xf numFmtId="0" fontId="0" fillId="0" borderId="7" xfId="0" applyBorder="1"/>
    <xf numFmtId="0" fontId="0" fillId="0" borderId="8" xfId="0" applyBorder="1"/>
    <xf numFmtId="44" fontId="0" fillId="0" borderId="8" xfId="0" applyNumberFormat="1" applyBorder="1"/>
    <xf numFmtId="0" fontId="0" fillId="0" borderId="9" xfId="0" applyBorder="1"/>
    <xf numFmtId="0" fontId="6" fillId="3" borderId="1" xfId="0" applyFont="1" applyFill="1" applyBorder="1"/>
    <xf numFmtId="0" fontId="6" fillId="3" borderId="2" xfId="0" applyFont="1" applyFill="1" applyBorder="1"/>
    <xf numFmtId="0" fontId="9" fillId="3" borderId="2" xfId="0" applyFont="1" applyFill="1" applyBorder="1"/>
    <xf numFmtId="44" fontId="6" fillId="3" borderId="2" xfId="0" applyNumberFormat="1" applyFont="1" applyFill="1" applyBorder="1"/>
    <xf numFmtId="0" fontId="8" fillId="3" borderId="3" xfId="0" applyFont="1" applyFill="1" applyBorder="1" applyAlignment="1">
      <alignment horizontal="center"/>
    </xf>
    <xf numFmtId="0" fontId="6" fillId="3" borderId="4" xfId="0" applyFont="1" applyFill="1" applyBorder="1"/>
    <xf numFmtId="0" fontId="6" fillId="3" borderId="0" xfId="0" applyFont="1" applyFill="1"/>
    <xf numFmtId="44" fontId="6" fillId="3" borderId="0" xfId="0" applyNumberFormat="1" applyFont="1" applyFill="1"/>
    <xf numFmtId="0" fontId="8" fillId="3" borderId="6" xfId="0" applyFont="1" applyFill="1" applyBorder="1" applyAlignment="1">
      <alignment horizontal="center"/>
    </xf>
    <xf numFmtId="0" fontId="9" fillId="3" borderId="0" xfId="0" applyFont="1" applyFill="1"/>
    <xf numFmtId="0" fontId="6" fillId="3" borderId="6" xfId="0" applyFont="1" applyFill="1" applyBorder="1" applyAlignment="1">
      <alignment horizontal="center"/>
    </xf>
    <xf numFmtId="9" fontId="6" fillId="3" borderId="6" xfId="2" applyFont="1" applyFill="1" applyBorder="1" applyAlignment="1">
      <alignment horizontal="center"/>
    </xf>
    <xf numFmtId="0" fontId="6" fillId="3" borderId="7" xfId="0" applyFont="1" applyFill="1" applyBorder="1"/>
    <xf numFmtId="0" fontId="6" fillId="3" borderId="8" xfId="0" applyFont="1" applyFill="1" applyBorder="1"/>
    <xf numFmtId="9" fontId="6" fillId="4" borderId="9" xfId="2" applyFont="1" applyFill="1" applyBorder="1" applyAlignment="1">
      <alignment horizontal="center"/>
    </xf>
    <xf numFmtId="0" fontId="8" fillId="0" borderId="0" xfId="0" applyFont="1" applyAlignment="1">
      <alignment horizontal="center"/>
    </xf>
    <xf numFmtId="0" fontId="3" fillId="0" borderId="0" xfId="0" applyFont="1"/>
    <xf numFmtId="0" fontId="10" fillId="5" borderId="1" xfId="0" applyFont="1" applyFill="1" applyBorder="1"/>
    <xf numFmtId="0" fontId="3" fillId="5" borderId="2" xfId="0" applyFont="1" applyFill="1" applyBorder="1"/>
    <xf numFmtId="44" fontId="3" fillId="5" borderId="2" xfId="0" applyNumberFormat="1" applyFont="1" applyFill="1" applyBorder="1"/>
    <xf numFmtId="9" fontId="11" fillId="5" borderId="3" xfId="2" applyFont="1" applyFill="1" applyBorder="1" applyAlignment="1">
      <alignment horizontal="center"/>
    </xf>
    <xf numFmtId="0" fontId="0" fillId="5" borderId="4" xfId="0" applyFill="1" applyBorder="1"/>
    <xf numFmtId="0" fontId="0" fillId="5" borderId="0" xfId="0" applyFill="1"/>
    <xf numFmtId="44" fontId="9" fillId="5" borderId="0" xfId="0" applyNumberFormat="1" applyFont="1" applyFill="1"/>
    <xf numFmtId="9" fontId="8" fillId="5" borderId="6" xfId="2" applyFont="1" applyFill="1" applyBorder="1" applyAlignment="1">
      <alignment horizontal="center"/>
    </xf>
    <xf numFmtId="44" fontId="6" fillId="5" borderId="0" xfId="0" applyNumberFormat="1" applyFont="1" applyFill="1"/>
    <xf numFmtId="0" fontId="0" fillId="5" borderId="7" xfId="0" applyFill="1" applyBorder="1"/>
    <xf numFmtId="0" fontId="0" fillId="5" borderId="8" xfId="0" applyFill="1" applyBorder="1"/>
    <xf numFmtId="44" fontId="0" fillId="5" borderId="8" xfId="0" applyNumberFormat="1" applyFill="1" applyBorder="1"/>
    <xf numFmtId="0" fontId="8" fillId="5" borderId="9" xfId="0" applyFont="1" applyFill="1" applyBorder="1" applyAlignment="1">
      <alignment horizontal="center"/>
    </xf>
    <xf numFmtId="0" fontId="3" fillId="0" borderId="10" xfId="0" applyFont="1" applyBorder="1" applyAlignment="1">
      <alignment horizontal="right"/>
    </xf>
    <xf numFmtId="0" fontId="10" fillId="0" borderId="12" xfId="0" applyFont="1" applyBorder="1"/>
    <xf numFmtId="0" fontId="3" fillId="0" borderId="10" xfId="0" applyFont="1" applyBorder="1"/>
    <xf numFmtId="0" fontId="3" fillId="0" borderId="11" xfId="0" applyFont="1" applyBorder="1"/>
    <xf numFmtId="0" fontId="0" fillId="6" borderId="14" xfId="0" applyFill="1" applyBorder="1"/>
    <xf numFmtId="9" fontId="0" fillId="0" borderId="4" xfId="0" applyNumberFormat="1" applyBorder="1"/>
    <xf numFmtId="0" fontId="12" fillId="0" borderId="5" xfId="0" applyFont="1" applyBorder="1"/>
    <xf numFmtId="2" fontId="3" fillId="0" borderId="0" xfId="0" applyNumberFormat="1" applyFont="1"/>
    <xf numFmtId="2" fontId="0" fillId="0" borderId="6" xfId="0" applyNumberFormat="1" applyBorder="1"/>
    <xf numFmtId="164" fontId="0" fillId="6" borderId="14" xfId="1" applyFont="1" applyFill="1" applyBorder="1"/>
    <xf numFmtId="2" fontId="0" fillId="0" borderId="8" xfId="0" applyNumberFormat="1" applyBorder="1"/>
    <xf numFmtId="2" fontId="0" fillId="0" borderId="9" xfId="0" applyNumberFormat="1" applyBorder="1"/>
    <xf numFmtId="164" fontId="0" fillId="0" borderId="0" xfId="1" applyFont="1" applyBorder="1"/>
    <xf numFmtId="2" fontId="0" fillId="0" borderId="2" xfId="0" applyNumberFormat="1" applyBorder="1"/>
    <xf numFmtId="2" fontId="0" fillId="0" borderId="3" xfId="0" applyNumberFormat="1" applyBorder="1"/>
    <xf numFmtId="2" fontId="0" fillId="0" borderId="0" xfId="0" applyNumberFormat="1"/>
    <xf numFmtId="0" fontId="3" fillId="0" borderId="5" xfId="0" applyFont="1" applyBorder="1"/>
    <xf numFmtId="164" fontId="0" fillId="0" borderId="0" xfId="0" applyNumberFormat="1"/>
    <xf numFmtId="0" fontId="0" fillId="0" borderId="10" xfId="0" applyBorder="1"/>
    <xf numFmtId="0" fontId="0" fillId="0" borderId="11" xfId="0" applyBorder="1"/>
    <xf numFmtId="2" fontId="10" fillId="0" borderId="11" xfId="0" applyNumberFormat="1" applyFont="1" applyBorder="1"/>
    <xf numFmtId="0" fontId="0" fillId="0" borderId="12" xfId="0" applyBorder="1"/>
    <xf numFmtId="164" fontId="3" fillId="6" borderId="5" xfId="1" applyFont="1" applyFill="1" applyBorder="1"/>
    <xf numFmtId="0" fontId="12" fillId="7" borderId="5" xfId="0" applyFont="1" applyFill="1" applyBorder="1"/>
    <xf numFmtId="0" fontId="0" fillId="5" borderId="1" xfId="0" applyFill="1" applyBorder="1"/>
    <xf numFmtId="0" fontId="3" fillId="5" borderId="10" xfId="0" applyFont="1" applyFill="1" applyBorder="1"/>
    <xf numFmtId="0" fontId="0" fillId="5" borderId="11" xfId="0" applyFill="1" applyBorder="1"/>
    <xf numFmtId="0" fontId="10" fillId="5" borderId="12" xfId="0" applyFont="1" applyFill="1" applyBorder="1" applyAlignment="1">
      <alignment horizontal="center"/>
    </xf>
    <xf numFmtId="0" fontId="0" fillId="5" borderId="3" xfId="0" applyFill="1" applyBorder="1"/>
    <xf numFmtId="0" fontId="0" fillId="5" borderId="6" xfId="0" applyFill="1" applyBorder="1"/>
    <xf numFmtId="2" fontId="0" fillId="5" borderId="0" xfId="0" applyNumberFormat="1" applyFill="1"/>
    <xf numFmtId="166" fontId="0" fillId="5" borderId="0" xfId="0" applyNumberFormat="1" applyFill="1"/>
    <xf numFmtId="0" fontId="10" fillId="5" borderId="0" xfId="0" applyFont="1" applyFill="1"/>
    <xf numFmtId="166" fontId="10" fillId="5" borderId="0" xfId="0" applyNumberFormat="1" applyFont="1" applyFill="1"/>
    <xf numFmtId="10" fontId="2" fillId="5" borderId="0" xfId="0" applyNumberFormat="1" applyFont="1" applyFill="1"/>
    <xf numFmtId="0" fontId="0" fillId="5" borderId="9" xfId="0" applyFill="1" applyBorder="1"/>
    <xf numFmtId="0" fontId="0" fillId="5" borderId="0" xfId="0" applyFill="1" applyAlignment="1">
      <alignment horizontal="right"/>
    </xf>
    <xf numFmtId="0" fontId="3" fillId="6" borderId="13" xfId="0" applyFont="1" applyFill="1" applyBorder="1" applyAlignment="1">
      <alignment horizontal="center"/>
    </xf>
    <xf numFmtId="0" fontId="13" fillId="0" borderId="0" xfId="0" applyFont="1"/>
    <xf numFmtId="0" fontId="0" fillId="5" borderId="0" xfId="0" applyFill="1" applyAlignment="1">
      <alignment horizontal="left"/>
    </xf>
    <xf numFmtId="166" fontId="0" fillId="0" borderId="0" xfId="0" applyNumberFormat="1"/>
    <xf numFmtId="0" fontId="12" fillId="5" borderId="10" xfId="0" applyFont="1" applyFill="1" applyBorder="1"/>
    <xf numFmtId="0" fontId="12" fillId="5" borderId="11" xfId="0" applyFont="1" applyFill="1" applyBorder="1"/>
    <xf numFmtId="0" fontId="0" fillId="5" borderId="12" xfId="0" applyFill="1" applyBorder="1"/>
    <xf numFmtId="0" fontId="14" fillId="0" borderId="0" xfId="0" applyFont="1" applyAlignment="1">
      <alignment vertical="center"/>
    </xf>
    <xf numFmtId="0" fontId="14" fillId="0" borderId="0" xfId="0" applyFont="1" applyAlignment="1">
      <alignment vertical="center" wrapText="1"/>
    </xf>
    <xf numFmtId="0" fontId="16" fillId="0" borderId="0" xfId="0" applyFont="1" applyAlignment="1">
      <alignment horizontal="center" vertical="center" wrapText="1"/>
    </xf>
    <xf numFmtId="0" fontId="12" fillId="0" borderId="0" xfId="0" applyFont="1" applyAlignment="1">
      <alignment horizontal="center" vertical="center" wrapText="1"/>
    </xf>
    <xf numFmtId="0" fontId="16" fillId="0" borderId="0" xfId="0" applyFont="1" applyAlignment="1">
      <alignment vertical="center" wrapText="1"/>
    </xf>
    <xf numFmtId="0" fontId="18" fillId="0" borderId="0" xfId="3" applyAlignment="1">
      <alignment vertical="center" wrapText="1"/>
    </xf>
    <xf numFmtId="0" fontId="0" fillId="0" borderId="0" xfId="0" applyAlignment="1">
      <alignment wrapText="1"/>
    </xf>
    <xf numFmtId="0" fontId="19" fillId="0" borderId="0" xfId="0" applyFont="1" applyAlignment="1">
      <alignment vertical="center" wrapText="1"/>
    </xf>
    <xf numFmtId="0" fontId="8" fillId="8" borderId="0" xfId="0" applyFont="1" applyFill="1"/>
    <xf numFmtId="0" fontId="0" fillId="8" borderId="0" xfId="0" applyFill="1"/>
    <xf numFmtId="0" fontId="3" fillId="0" borderId="11" xfId="0" applyFont="1" applyBorder="1" applyAlignment="1">
      <alignment horizontal="center"/>
    </xf>
    <xf numFmtId="0" fontId="3" fillId="0" borderId="12" xfId="0" applyFont="1" applyBorder="1" applyAlignment="1">
      <alignment horizontal="center"/>
    </xf>
    <xf numFmtId="0" fontId="10" fillId="0" borderId="0" xfId="0" applyFont="1" applyAlignment="1">
      <alignment vertical="center" wrapText="1"/>
    </xf>
    <xf numFmtId="0" fontId="20" fillId="0" borderId="15" xfId="0" applyFont="1" applyBorder="1" applyAlignment="1">
      <alignment horizontal="center" vertical="center"/>
    </xf>
    <xf numFmtId="0" fontId="7" fillId="0" borderId="4" xfId="0" applyFont="1" applyBorder="1"/>
    <xf numFmtId="0" fontId="14" fillId="0" borderId="0" xfId="0" quotePrefix="1" applyFont="1" applyAlignment="1">
      <alignment horizontal="left" vertical="center" wrapText="1"/>
    </xf>
    <xf numFmtId="0" fontId="21" fillId="0" borderId="0" xfId="0" applyFont="1" applyAlignment="1">
      <alignment vertical="center" wrapText="1"/>
    </xf>
    <xf numFmtId="0" fontId="0" fillId="0" borderId="0" xfId="0" quotePrefix="1"/>
    <xf numFmtId="0" fontId="0" fillId="9" borderId="0" xfId="0" applyFill="1"/>
    <xf numFmtId="165" fontId="0" fillId="9" borderId="0" xfId="1" applyNumberFormat="1" applyFont="1" applyFill="1" applyBorder="1"/>
    <xf numFmtId="0" fontId="6" fillId="9" borderId="0" xfId="0" applyFont="1" applyFill="1"/>
    <xf numFmtId="0" fontId="6" fillId="9" borderId="8" xfId="0" applyFont="1" applyFill="1" applyBorder="1"/>
    <xf numFmtId="0" fontId="0" fillId="9" borderId="15" xfId="0" applyFill="1" applyBorder="1"/>
    <xf numFmtId="0" fontId="0" fillId="2" borderId="15" xfId="0" applyFill="1" applyBorder="1"/>
    <xf numFmtId="2" fontId="14" fillId="0" borderId="0" xfId="0" applyNumberFormat="1" applyFont="1"/>
    <xf numFmtId="0" fontId="0" fillId="9" borderId="0" xfId="0" applyFill="1" applyAlignment="1">
      <alignment vertical="center"/>
    </xf>
    <xf numFmtId="0" fontId="25" fillId="0" borderId="15" xfId="0" applyFont="1" applyBorder="1" applyAlignment="1">
      <alignment horizontal="center" vertical="center" wrapText="1"/>
    </xf>
  </cellXfs>
  <cellStyles count="4">
    <cellStyle name="Lien hypertexte" xfId="3" builtinId="8"/>
    <cellStyle name="Milliers" xfId="1" builtinId="3"/>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Analyse!$D$19</c:f>
              <c:strCache>
                <c:ptCount val="1"/>
                <c:pt idx="0">
                  <c:v>Conso. énergie moyenne</c:v>
                </c:pt>
              </c:strCache>
            </c:strRef>
          </c:tx>
          <c:spPr>
            <a:ln w="28575" cap="rnd">
              <a:solidFill>
                <a:schemeClr val="accent1"/>
              </a:solidFill>
              <a:round/>
            </a:ln>
            <a:effectLst/>
          </c:spPr>
          <c:marker>
            <c:symbol val="none"/>
          </c:marker>
          <c:cat>
            <c:numRef>
              <c:f>Analyse!$E$18:$G$18</c:f>
              <c:numCache>
                <c:formatCode>General</c:formatCode>
                <c:ptCount val="3"/>
                <c:pt idx="0">
                  <c:v>2020</c:v>
                </c:pt>
                <c:pt idx="1">
                  <c:v>2021</c:v>
                </c:pt>
                <c:pt idx="2">
                  <c:v>2022</c:v>
                </c:pt>
              </c:numCache>
            </c:numRef>
          </c:cat>
          <c:val>
            <c:numRef>
              <c:f>Analyse!$E$19:$G$19</c:f>
              <c:numCache>
                <c:formatCode>General</c:formatCode>
                <c:ptCount val="3"/>
                <c:pt idx="0">
                  <c:v>5010</c:v>
                </c:pt>
                <c:pt idx="1">
                  <c:v>5781</c:v>
                </c:pt>
                <c:pt idx="2">
                  <c:v>4968</c:v>
                </c:pt>
              </c:numCache>
            </c:numRef>
          </c:val>
          <c:smooth val="0"/>
          <c:extLst>
            <c:ext xmlns:c16="http://schemas.microsoft.com/office/drawing/2014/chart" uri="{C3380CC4-5D6E-409C-BE32-E72D297353CC}">
              <c16:uniqueId val="{00000000-580B-4365-ADD4-DF9A93003EF2}"/>
            </c:ext>
          </c:extLst>
        </c:ser>
        <c:ser>
          <c:idx val="1"/>
          <c:order val="1"/>
          <c:tx>
            <c:strRef>
              <c:f>Analyse!$D$20</c:f>
              <c:strCache>
                <c:ptCount val="1"/>
                <c:pt idx="0">
                  <c:v>Ma conso. (RFC)</c:v>
                </c:pt>
              </c:strCache>
            </c:strRef>
          </c:tx>
          <c:spPr>
            <a:ln w="28575" cap="rnd">
              <a:solidFill>
                <a:schemeClr val="accent2"/>
              </a:solidFill>
              <a:round/>
            </a:ln>
            <a:effectLst/>
          </c:spPr>
          <c:marker>
            <c:symbol val="none"/>
          </c:marker>
          <c:cat>
            <c:numRef>
              <c:f>Analyse!$E$18:$G$18</c:f>
              <c:numCache>
                <c:formatCode>General</c:formatCode>
                <c:ptCount val="3"/>
                <c:pt idx="0">
                  <c:v>2020</c:v>
                </c:pt>
                <c:pt idx="1">
                  <c:v>2021</c:v>
                </c:pt>
                <c:pt idx="2">
                  <c:v>2022</c:v>
                </c:pt>
              </c:numCache>
            </c:numRef>
          </c:cat>
          <c:val>
            <c:numRef>
              <c:f>Analyse!$E$20:$G$20</c:f>
              <c:numCache>
                <c:formatCode>General</c:formatCode>
                <c:ptCount val="3"/>
                <c:pt idx="0">
                  <c:v>0</c:v>
                </c:pt>
                <c:pt idx="1">
                  <c:v>0</c:v>
                </c:pt>
                <c:pt idx="2">
                  <c:v>0</c:v>
                </c:pt>
              </c:numCache>
            </c:numRef>
          </c:val>
          <c:smooth val="0"/>
          <c:extLst>
            <c:ext xmlns:c16="http://schemas.microsoft.com/office/drawing/2014/chart" uri="{C3380CC4-5D6E-409C-BE32-E72D297353CC}">
              <c16:uniqueId val="{00000001-580B-4365-ADD4-DF9A93003EF2}"/>
            </c:ext>
          </c:extLst>
        </c:ser>
        <c:ser>
          <c:idx val="2"/>
          <c:order val="2"/>
          <c:tx>
            <c:strRef>
              <c:f>Analyse!$D$21</c:f>
              <c:strCache>
                <c:ptCount val="1"/>
                <c:pt idx="0">
                  <c:v>Rigueur hivernale (DJU)</c:v>
                </c:pt>
              </c:strCache>
            </c:strRef>
          </c:tx>
          <c:spPr>
            <a:ln w="28575" cap="rnd">
              <a:solidFill>
                <a:schemeClr val="accent3"/>
              </a:solidFill>
              <a:round/>
            </a:ln>
            <a:effectLst/>
          </c:spPr>
          <c:marker>
            <c:symbol val="none"/>
          </c:marker>
          <c:cat>
            <c:numRef>
              <c:f>Analyse!$E$18:$G$18</c:f>
              <c:numCache>
                <c:formatCode>General</c:formatCode>
                <c:ptCount val="3"/>
                <c:pt idx="0">
                  <c:v>2020</c:v>
                </c:pt>
                <c:pt idx="1">
                  <c:v>2021</c:v>
                </c:pt>
                <c:pt idx="2">
                  <c:v>2022</c:v>
                </c:pt>
              </c:numCache>
            </c:numRef>
          </c:cat>
          <c:val>
            <c:numRef>
              <c:f>Analyse!$E$21:$G$21</c:f>
              <c:numCache>
                <c:formatCode>General</c:formatCode>
                <c:ptCount val="3"/>
                <c:pt idx="0">
                  <c:v>1885</c:v>
                </c:pt>
                <c:pt idx="1">
                  <c:v>2222</c:v>
                </c:pt>
                <c:pt idx="2">
                  <c:v>2037</c:v>
                </c:pt>
              </c:numCache>
            </c:numRef>
          </c:val>
          <c:smooth val="0"/>
          <c:extLst>
            <c:ext xmlns:c16="http://schemas.microsoft.com/office/drawing/2014/chart" uri="{C3380CC4-5D6E-409C-BE32-E72D297353CC}">
              <c16:uniqueId val="{00000002-580B-4365-ADD4-DF9A93003EF2}"/>
            </c:ext>
          </c:extLst>
        </c:ser>
        <c:ser>
          <c:idx val="3"/>
          <c:order val="3"/>
          <c:tx>
            <c:strRef>
              <c:f>Analyse!$D$22</c:f>
              <c:strCache>
                <c:ptCount val="1"/>
                <c:pt idx="0">
                  <c:v>DJU de ref. (moy.trentenaire)</c:v>
                </c:pt>
              </c:strCache>
            </c:strRef>
          </c:tx>
          <c:spPr>
            <a:ln w="28575" cap="rnd">
              <a:solidFill>
                <a:schemeClr val="accent4"/>
              </a:solidFill>
              <a:round/>
            </a:ln>
            <a:effectLst/>
          </c:spPr>
          <c:marker>
            <c:symbol val="none"/>
          </c:marker>
          <c:cat>
            <c:numRef>
              <c:f>Analyse!$E$18:$G$18</c:f>
              <c:numCache>
                <c:formatCode>General</c:formatCode>
                <c:ptCount val="3"/>
                <c:pt idx="0">
                  <c:v>2020</c:v>
                </c:pt>
                <c:pt idx="1">
                  <c:v>2021</c:v>
                </c:pt>
                <c:pt idx="2">
                  <c:v>2022</c:v>
                </c:pt>
              </c:numCache>
            </c:numRef>
          </c:cat>
          <c:val>
            <c:numRef>
              <c:f>Analyse!$E$22:$G$22</c:f>
              <c:numCache>
                <c:formatCode>General</c:formatCode>
                <c:ptCount val="3"/>
                <c:pt idx="0">
                  <c:v>2466</c:v>
                </c:pt>
                <c:pt idx="1">
                  <c:v>2466</c:v>
                </c:pt>
                <c:pt idx="2">
                  <c:v>2466</c:v>
                </c:pt>
              </c:numCache>
            </c:numRef>
          </c:val>
          <c:smooth val="0"/>
          <c:extLst>
            <c:ext xmlns:c16="http://schemas.microsoft.com/office/drawing/2014/chart" uri="{C3380CC4-5D6E-409C-BE32-E72D297353CC}">
              <c16:uniqueId val="{00000003-580B-4365-ADD4-DF9A93003EF2}"/>
            </c:ext>
          </c:extLst>
        </c:ser>
        <c:dLbls>
          <c:showLegendKey val="0"/>
          <c:showVal val="0"/>
          <c:showCatName val="0"/>
          <c:showSerName val="0"/>
          <c:showPercent val="0"/>
          <c:showBubbleSize val="0"/>
        </c:dLbls>
        <c:smooth val="0"/>
        <c:axId val="131964928"/>
        <c:axId val="131966464"/>
      </c:lineChart>
      <c:catAx>
        <c:axId val="131964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1966464"/>
        <c:crosses val="autoZero"/>
        <c:auto val="1"/>
        <c:lblAlgn val="ctr"/>
        <c:lblOffset val="100"/>
        <c:noMultiLvlLbl val="0"/>
      </c:catAx>
      <c:valAx>
        <c:axId val="1319664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19649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000000000000078" l="0.70000000000000062" r="0.70000000000000062" t="0.75000000000000078"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1059179</xdr:colOff>
      <xdr:row>34</xdr:row>
      <xdr:rowOff>182879</xdr:rowOff>
    </xdr:from>
    <xdr:to>
      <xdr:col>1</xdr:col>
      <xdr:colOff>6400800</xdr:colOff>
      <xdr:row>77</xdr:row>
      <xdr:rowOff>3652</xdr:rowOff>
    </xdr:to>
    <xdr:pic>
      <xdr:nvPicPr>
        <xdr:cNvPr id="3" name="Image 2">
          <a:extLst>
            <a:ext uri="{FF2B5EF4-FFF2-40B4-BE49-F238E27FC236}">
              <a16:creationId xmlns:a16="http://schemas.microsoft.com/office/drawing/2014/main" id="{D470137B-3FE3-4603-BB8B-8B06596582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51659" y="7292339"/>
          <a:ext cx="5341621" cy="76846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25</xdr:row>
      <xdr:rowOff>45720</xdr:rowOff>
    </xdr:from>
    <xdr:to>
      <xdr:col>8</xdr:col>
      <xdr:colOff>0</xdr:colOff>
      <xdr:row>37</xdr:row>
      <xdr:rowOff>60960</xdr:rowOff>
    </xdr:to>
    <xdr:graphicFrame macro="">
      <xdr:nvGraphicFramePr>
        <xdr:cNvPr id="2" name="Graphique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harmonie-ouest.fr/wp-content/uploads/2018/06/Guide-occupant-notice-r&#233;partiteur-chauffage-TECHEM.pdf" TargetMode="External"/><Relationship Id="rId2" Type="http://schemas.openxmlformats.org/officeDocument/2006/relationships/hyperlink" Target="http://harmonie-ouest.fr/wp-content/uploads/2018/06/Notice-Robinets-thermostatiques-v2.pdf" TargetMode="External"/><Relationship Id="rId1" Type="http://schemas.openxmlformats.org/officeDocument/2006/relationships/hyperlink" Target="https://www.ecologie.gouv.fr/reglementation-liee-lindividualisation-des-frais-chauffag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A5CE1-1DC6-4EF5-80BD-8B401AE0E562}">
  <sheetPr>
    <pageSetUpPr fitToPage="1"/>
  </sheetPr>
  <dimension ref="B1:B83"/>
  <sheetViews>
    <sheetView tabSelected="1" view="pageBreakPreview" zoomScale="60" zoomScaleNormal="100" workbookViewId="0">
      <selection activeCell="B2" sqref="B2:B33"/>
    </sheetView>
  </sheetViews>
  <sheetFormatPr baseColWidth="10" defaultRowHeight="14.4" x14ac:dyDescent="0.3"/>
  <cols>
    <col min="2" max="2" width="137.21875" customWidth="1"/>
  </cols>
  <sheetData>
    <row r="1" spans="2:2" ht="15" thickBot="1" x14ac:dyDescent="0.35"/>
    <row r="2" spans="2:2" ht="15" thickBot="1" x14ac:dyDescent="0.35">
      <c r="B2" s="107" t="s">
        <v>35</v>
      </c>
    </row>
    <row r="3" spans="2:2" x14ac:dyDescent="0.3">
      <c r="B3" s="94"/>
    </row>
    <row r="4" spans="2:2" ht="28.8" x14ac:dyDescent="0.3">
      <c r="B4" s="95" t="s">
        <v>36</v>
      </c>
    </row>
    <row r="5" spans="2:2" x14ac:dyDescent="0.3">
      <c r="B5" s="95" t="s">
        <v>37</v>
      </c>
    </row>
    <row r="6" spans="2:2" x14ac:dyDescent="0.3">
      <c r="B6" s="95" t="s">
        <v>38</v>
      </c>
    </row>
    <row r="7" spans="2:2" x14ac:dyDescent="0.3">
      <c r="B7" s="109" t="s">
        <v>59</v>
      </c>
    </row>
    <row r="8" spans="2:2" x14ac:dyDescent="0.3">
      <c r="B8" s="109" t="s">
        <v>39</v>
      </c>
    </row>
    <row r="9" spans="2:2" ht="43.2" x14ac:dyDescent="0.3">
      <c r="B9" s="95" t="s">
        <v>40</v>
      </c>
    </row>
    <row r="10" spans="2:2" ht="61.2" customHeight="1" x14ac:dyDescent="0.3">
      <c r="B10" s="95" t="s">
        <v>41</v>
      </c>
    </row>
    <row r="11" spans="2:2" ht="28.8" x14ac:dyDescent="0.3">
      <c r="B11" s="106" t="s">
        <v>62</v>
      </c>
    </row>
    <row r="12" spans="2:2" x14ac:dyDescent="0.3">
      <c r="B12" s="95"/>
    </row>
    <row r="13" spans="2:2" ht="25.8" x14ac:dyDescent="0.3">
      <c r="B13" s="110" t="s">
        <v>60</v>
      </c>
    </row>
    <row r="14" spans="2:2" ht="15" thickBot="1" x14ac:dyDescent="0.35">
      <c r="B14" s="110"/>
    </row>
    <row r="15" spans="2:2" ht="15" thickBot="1" x14ac:dyDescent="0.35">
      <c r="B15" s="120" t="s">
        <v>71</v>
      </c>
    </row>
    <row r="16" spans="2:2" x14ac:dyDescent="0.3">
      <c r="B16" s="95"/>
    </row>
    <row r="17" spans="2:2" x14ac:dyDescent="0.3">
      <c r="B17" s="96" t="s">
        <v>42</v>
      </c>
    </row>
    <row r="18" spans="2:2" x14ac:dyDescent="0.3">
      <c r="B18" s="97"/>
    </row>
    <row r="19" spans="2:2" x14ac:dyDescent="0.3">
      <c r="B19" s="98" t="s">
        <v>43</v>
      </c>
    </row>
    <row r="20" spans="2:2" ht="28.8" x14ac:dyDescent="0.3">
      <c r="B20" s="99" t="s">
        <v>44</v>
      </c>
    </row>
    <row r="21" spans="2:2" x14ac:dyDescent="0.3">
      <c r="B21" s="100"/>
    </row>
    <row r="22" spans="2:2" x14ac:dyDescent="0.3">
      <c r="B22" s="98" t="s">
        <v>45</v>
      </c>
    </row>
    <row r="23" spans="2:2" ht="28.8" x14ac:dyDescent="0.3">
      <c r="B23" s="95" t="s">
        <v>46</v>
      </c>
    </row>
    <row r="24" spans="2:2" x14ac:dyDescent="0.3">
      <c r="B24" s="95"/>
    </row>
    <row r="25" spans="2:2" x14ac:dyDescent="0.3">
      <c r="B25" s="95"/>
    </row>
    <row r="26" spans="2:2" x14ac:dyDescent="0.3">
      <c r="B26" s="98" t="s">
        <v>47</v>
      </c>
    </row>
    <row r="27" spans="2:2" x14ac:dyDescent="0.3">
      <c r="B27" s="95"/>
    </row>
    <row r="28" spans="2:2" x14ac:dyDescent="0.3">
      <c r="B28" s="99" t="s">
        <v>48</v>
      </c>
    </row>
    <row r="29" spans="2:2" x14ac:dyDescent="0.3">
      <c r="B29" s="95"/>
    </row>
    <row r="30" spans="2:2" x14ac:dyDescent="0.3">
      <c r="B30" s="101" t="s">
        <v>49</v>
      </c>
    </row>
    <row r="31" spans="2:2" x14ac:dyDescent="0.3">
      <c r="B31" s="95"/>
    </row>
    <row r="32" spans="2:2" x14ac:dyDescent="0.3">
      <c r="B32" s="99" t="s">
        <v>50</v>
      </c>
    </row>
    <row r="33" spans="2:2" x14ac:dyDescent="0.3">
      <c r="B33" s="95"/>
    </row>
    <row r="34" spans="2:2" x14ac:dyDescent="0.3">
      <c r="B34" s="100"/>
    </row>
    <row r="35" spans="2:2" x14ac:dyDescent="0.3">
      <c r="B35" s="100"/>
    </row>
    <row r="36" spans="2:2" x14ac:dyDescent="0.3">
      <c r="B36" s="100"/>
    </row>
    <row r="37" spans="2:2" x14ac:dyDescent="0.3">
      <c r="B37" s="100"/>
    </row>
    <row r="38" spans="2:2" x14ac:dyDescent="0.3">
      <c r="B38" s="100"/>
    </row>
    <row r="39" spans="2:2" x14ac:dyDescent="0.3">
      <c r="B39" s="100"/>
    </row>
    <row r="40" spans="2:2" x14ac:dyDescent="0.3">
      <c r="B40" s="100"/>
    </row>
    <row r="41" spans="2:2" x14ac:dyDescent="0.3">
      <c r="B41" s="100"/>
    </row>
    <row r="42" spans="2:2" x14ac:dyDescent="0.3">
      <c r="B42" s="100"/>
    </row>
    <row r="43" spans="2:2" x14ac:dyDescent="0.3">
      <c r="B43" s="100"/>
    </row>
    <row r="44" spans="2:2" x14ac:dyDescent="0.3">
      <c r="B44" s="100"/>
    </row>
    <row r="45" spans="2:2" x14ac:dyDescent="0.3">
      <c r="B45" s="100"/>
    </row>
    <row r="46" spans="2:2" x14ac:dyDescent="0.3">
      <c r="B46" s="100"/>
    </row>
    <row r="47" spans="2:2" x14ac:dyDescent="0.3">
      <c r="B47" s="100"/>
    </row>
    <row r="48" spans="2:2" x14ac:dyDescent="0.3">
      <c r="B48" s="100"/>
    </row>
    <row r="79" spans="2:2" x14ac:dyDescent="0.3">
      <c r="B79" t="s">
        <v>66</v>
      </c>
    </row>
    <row r="80" spans="2:2" x14ac:dyDescent="0.3">
      <c r="B80" t="s">
        <v>63</v>
      </c>
    </row>
    <row r="81" spans="2:2" x14ac:dyDescent="0.3">
      <c r="B81" t="s">
        <v>64</v>
      </c>
    </row>
    <row r="82" spans="2:2" x14ac:dyDescent="0.3">
      <c r="B82" t="s">
        <v>65</v>
      </c>
    </row>
    <row r="83" spans="2:2" x14ac:dyDescent="0.3">
      <c r="B83" s="111" t="s">
        <v>67</v>
      </c>
    </row>
  </sheetData>
  <hyperlinks>
    <hyperlink ref="B20" r:id="rId1" location=":~:text=de%20l'immeuble.-,R%C3%A9partition%20des%20frais,%C3%A0%2030%20%25%20des%20frais%20totaux" display="https://www.ecologie.gouv.fr/reglementation-liee-lindividualisation-des-frais-chauffage - :~:text=de%20l'immeuble.-,R%C3%A9partition%20des%20frais,%C3%A0%2030%20%25%20des%20frais%20totaux" xr:uid="{C8D0A2AB-A1F6-4BEF-9967-EFEE3BC6CE4E}"/>
    <hyperlink ref="B28" r:id="rId2" xr:uid="{571ECFEC-D41C-42BF-A36A-36F9FBD6873E}"/>
    <hyperlink ref="B32" r:id="rId3" xr:uid="{E38A2182-CD8E-4CDD-AE44-B42C0E5B3D88}"/>
  </hyperlinks>
  <pageMargins left="0.70866141732283472" right="0.70866141732283472" top="0.74803149606299213" bottom="0.74803149606299213" header="0.31496062992125984" footer="0.31496062992125984"/>
  <pageSetup paperSize="9" scale="63" orientation="portrait" r:id="rId4"/>
  <rowBreaks count="1" manualBreakCount="1">
    <brk id="33" min="1" max="1" man="1"/>
  </row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P96"/>
  <sheetViews>
    <sheetView workbookViewId="0">
      <selection activeCell="K16" sqref="K16"/>
    </sheetView>
  </sheetViews>
  <sheetFormatPr baseColWidth="10" defaultRowHeight="14.4" x14ac:dyDescent="0.3"/>
  <cols>
    <col min="1" max="1" width="13.109375" customWidth="1"/>
    <col min="4" max="4" width="24.21875" customWidth="1"/>
    <col min="5" max="5" width="12.6640625" bestFit="1" customWidth="1"/>
    <col min="6" max="6" width="16" customWidth="1"/>
    <col min="7" max="7" width="14.109375" bestFit="1" customWidth="1"/>
    <col min="8" max="8" width="17" customWidth="1"/>
    <col min="10" max="10" width="16.77734375" bestFit="1" customWidth="1"/>
  </cols>
  <sheetData>
    <row r="2" spans="2:11" x14ac:dyDescent="0.3">
      <c r="C2" s="1" t="s">
        <v>22</v>
      </c>
      <c r="J2" s="102" t="s">
        <v>51</v>
      </c>
      <c r="K2" s="103"/>
    </row>
    <row r="3" spans="2:11" x14ac:dyDescent="0.3">
      <c r="C3" s="88" t="s">
        <v>27</v>
      </c>
      <c r="J3" s="102" t="s">
        <v>68</v>
      </c>
      <c r="K3" s="103"/>
    </row>
    <row r="4" spans="2:11" ht="15" thickBot="1" x14ac:dyDescent="0.35">
      <c r="C4" s="1"/>
    </row>
    <row r="5" spans="2:11" ht="15" thickBot="1" x14ac:dyDescent="0.35">
      <c r="B5" s="2"/>
      <c r="C5" s="3"/>
      <c r="D5" s="3"/>
      <c r="E5" s="3"/>
      <c r="F5" s="3"/>
      <c r="G5" s="3"/>
      <c r="H5" s="4"/>
      <c r="J5" s="116"/>
      <c r="K5" t="s">
        <v>69</v>
      </c>
    </row>
    <row r="6" spans="2:11" ht="15" thickBot="1" x14ac:dyDescent="0.35">
      <c r="B6" s="5" t="s">
        <v>0</v>
      </c>
      <c r="F6" s="6" t="s">
        <v>1</v>
      </c>
      <c r="G6" s="7"/>
      <c r="H6" s="8"/>
    </row>
    <row r="7" spans="2:11" ht="15" thickBot="1" x14ac:dyDescent="0.35">
      <c r="B7" s="9"/>
      <c r="H7" s="8"/>
      <c r="J7" s="117"/>
      <c r="K7" t="s">
        <v>70</v>
      </c>
    </row>
    <row r="8" spans="2:11" x14ac:dyDescent="0.3">
      <c r="B8" s="9"/>
      <c r="C8" s="10" t="s">
        <v>28</v>
      </c>
      <c r="H8" s="8"/>
    </row>
    <row r="9" spans="2:11" x14ac:dyDescent="0.3">
      <c r="B9" s="9"/>
      <c r="D9" s="11" t="s">
        <v>57</v>
      </c>
      <c r="E9" s="12"/>
      <c r="G9" s="13"/>
      <c r="H9" s="8"/>
    </row>
    <row r="10" spans="2:11" x14ac:dyDescent="0.3">
      <c r="B10" s="9"/>
      <c r="D10" s="11" t="s">
        <v>2</v>
      </c>
      <c r="E10" s="12"/>
      <c r="H10" s="14"/>
    </row>
    <row r="11" spans="2:11" x14ac:dyDescent="0.3">
      <c r="B11" s="9"/>
      <c r="E11" s="12"/>
      <c r="F11" s="112">
        <v>2022</v>
      </c>
      <c r="G11" s="13"/>
      <c r="H11" s="15"/>
    </row>
    <row r="12" spans="2:11" x14ac:dyDescent="0.3">
      <c r="B12" s="9"/>
      <c r="E12" s="12"/>
      <c r="F12" s="112">
        <v>2021</v>
      </c>
      <c r="G12" s="13"/>
      <c r="H12" s="15"/>
    </row>
    <row r="13" spans="2:11" x14ac:dyDescent="0.3">
      <c r="B13" s="108" t="s">
        <v>56</v>
      </c>
      <c r="E13" s="12"/>
      <c r="F13" s="112">
        <v>2020</v>
      </c>
      <c r="G13" s="13"/>
      <c r="H13" s="15"/>
    </row>
    <row r="14" spans="2:11" ht="15" thickBot="1" x14ac:dyDescent="0.35">
      <c r="B14" s="16"/>
      <c r="C14" s="17"/>
      <c r="D14" s="17"/>
      <c r="E14" s="18"/>
      <c r="F14" s="17"/>
      <c r="G14" s="17"/>
      <c r="H14" s="19"/>
    </row>
    <row r="15" spans="2:11" ht="15" thickBot="1" x14ac:dyDescent="0.35">
      <c r="E15" s="12"/>
    </row>
    <row r="16" spans="2:11" x14ac:dyDescent="0.3">
      <c r="B16" s="20"/>
      <c r="C16" s="21"/>
      <c r="D16" s="22" t="s">
        <v>3</v>
      </c>
      <c r="E16" s="23"/>
      <c r="F16" s="21"/>
      <c r="G16" s="21"/>
      <c r="H16" s="24"/>
    </row>
    <row r="17" spans="2:8" x14ac:dyDescent="0.3">
      <c r="B17" s="25"/>
      <c r="C17" s="26"/>
      <c r="D17" s="26"/>
      <c r="E17" s="27"/>
      <c r="F17" s="26"/>
      <c r="G17" s="26"/>
      <c r="H17" s="28"/>
    </row>
    <row r="18" spans="2:8" x14ac:dyDescent="0.3">
      <c r="B18" s="25"/>
      <c r="C18" s="26"/>
      <c r="D18" s="26"/>
      <c r="E18" s="29">
        <f>F13</f>
        <v>2020</v>
      </c>
      <c r="F18" s="29">
        <f>F12</f>
        <v>2021</v>
      </c>
      <c r="G18" s="29">
        <f>F11</f>
        <v>2022</v>
      </c>
      <c r="H18" s="30" t="s">
        <v>4</v>
      </c>
    </row>
    <row r="19" spans="2:8" x14ac:dyDescent="0.3">
      <c r="B19" s="25"/>
      <c r="C19" s="26"/>
      <c r="D19" s="26" t="s">
        <v>24</v>
      </c>
      <c r="E19" s="114">
        <v>5010</v>
      </c>
      <c r="F19" s="114">
        <v>5781</v>
      </c>
      <c r="G19" s="114">
        <v>4968</v>
      </c>
      <c r="H19" s="31">
        <f>G19/F19</f>
        <v>0.85936689154125578</v>
      </c>
    </row>
    <row r="20" spans="2:8" x14ac:dyDescent="0.3">
      <c r="B20" s="25"/>
      <c r="C20" s="26"/>
      <c r="D20" s="26" t="s">
        <v>23</v>
      </c>
      <c r="E20" s="26">
        <f>G13</f>
        <v>0</v>
      </c>
      <c r="F20" s="26">
        <f>G12</f>
        <v>0</v>
      </c>
      <c r="G20" s="26">
        <f>G11</f>
        <v>0</v>
      </c>
      <c r="H20" s="31" t="e">
        <f t="shared" ref="H20:H21" si="0">G20/F20</f>
        <v>#DIV/0!</v>
      </c>
    </row>
    <row r="21" spans="2:8" x14ac:dyDescent="0.3">
      <c r="B21" s="25"/>
      <c r="C21" s="26"/>
      <c r="D21" s="26" t="s">
        <v>5</v>
      </c>
      <c r="E21" s="114">
        <v>1885</v>
      </c>
      <c r="F21" s="114">
        <v>2222</v>
      </c>
      <c r="G21" s="114">
        <v>2037</v>
      </c>
      <c r="H21" s="31">
        <f t="shared" si="0"/>
        <v>0.9167416741674167</v>
      </c>
    </row>
    <row r="22" spans="2:8" ht="15" thickBot="1" x14ac:dyDescent="0.35">
      <c r="B22" s="32"/>
      <c r="C22" s="33"/>
      <c r="D22" s="33" t="s">
        <v>25</v>
      </c>
      <c r="E22" s="115">
        <v>2466</v>
      </c>
      <c r="F22" s="115">
        <v>2466</v>
      </c>
      <c r="G22" s="115">
        <v>2466</v>
      </c>
      <c r="H22" s="34"/>
    </row>
    <row r="23" spans="2:8" x14ac:dyDescent="0.3">
      <c r="E23" s="12"/>
      <c r="H23" s="35"/>
    </row>
    <row r="24" spans="2:8" x14ac:dyDescent="0.3">
      <c r="D24" s="1" t="s">
        <v>26</v>
      </c>
      <c r="E24" s="12"/>
      <c r="H24" s="35"/>
    </row>
    <row r="25" spans="2:8" x14ac:dyDescent="0.3">
      <c r="E25" s="12"/>
      <c r="H25" s="35"/>
    </row>
    <row r="26" spans="2:8" x14ac:dyDescent="0.3">
      <c r="E26" s="12"/>
      <c r="H26" s="35"/>
    </row>
    <row r="27" spans="2:8" x14ac:dyDescent="0.3">
      <c r="E27" s="12"/>
      <c r="H27" s="35"/>
    </row>
    <row r="28" spans="2:8" x14ac:dyDescent="0.3">
      <c r="E28" s="12"/>
      <c r="H28" s="35"/>
    </row>
    <row r="29" spans="2:8" x14ac:dyDescent="0.3">
      <c r="E29" s="12"/>
      <c r="H29" s="35"/>
    </row>
    <row r="30" spans="2:8" x14ac:dyDescent="0.3">
      <c r="E30" s="12"/>
      <c r="H30" s="35"/>
    </row>
    <row r="31" spans="2:8" x14ac:dyDescent="0.3">
      <c r="E31" s="12"/>
      <c r="H31" s="35"/>
    </row>
    <row r="32" spans="2:8" x14ac:dyDescent="0.3">
      <c r="E32" s="12"/>
      <c r="H32" s="35"/>
    </row>
    <row r="33" spans="2:8" x14ac:dyDescent="0.3">
      <c r="E33" s="12"/>
      <c r="H33" s="35"/>
    </row>
    <row r="34" spans="2:8" x14ac:dyDescent="0.3">
      <c r="E34" s="12"/>
      <c r="H34" s="35"/>
    </row>
    <row r="35" spans="2:8" x14ac:dyDescent="0.3">
      <c r="E35" s="12"/>
      <c r="H35" s="35"/>
    </row>
    <row r="36" spans="2:8" x14ac:dyDescent="0.3">
      <c r="E36" s="12"/>
      <c r="H36" s="35"/>
    </row>
    <row r="37" spans="2:8" x14ac:dyDescent="0.3">
      <c r="E37" s="12"/>
      <c r="H37" s="35"/>
    </row>
    <row r="38" spans="2:8" ht="15" thickBot="1" x14ac:dyDescent="0.35">
      <c r="E38" s="12"/>
      <c r="H38" s="35"/>
    </row>
    <row r="39" spans="2:8" x14ac:dyDescent="0.3">
      <c r="B39" s="37" t="s">
        <v>55</v>
      </c>
      <c r="C39" s="38"/>
      <c r="D39" s="38"/>
      <c r="E39" s="39"/>
      <c r="F39" s="38"/>
      <c r="G39" s="38"/>
      <c r="H39" s="40" t="e">
        <f>(H20-100%)</f>
        <v>#DIV/0!</v>
      </c>
    </row>
    <row r="40" spans="2:8" x14ac:dyDescent="0.3">
      <c r="B40" s="41"/>
      <c r="C40" s="42"/>
      <c r="D40" s="42"/>
      <c r="E40" s="43" t="s">
        <v>6</v>
      </c>
      <c r="F40" s="42"/>
      <c r="G40" s="42"/>
      <c r="H40" s="44">
        <f>(H19-100%)</f>
        <v>-0.14063310845874422</v>
      </c>
    </row>
    <row r="41" spans="2:8" x14ac:dyDescent="0.3">
      <c r="B41" s="41"/>
      <c r="C41" s="42"/>
      <c r="D41" s="42"/>
      <c r="E41" s="45" t="s">
        <v>7</v>
      </c>
      <c r="F41" s="42"/>
      <c r="G41" s="42"/>
      <c r="H41" s="44">
        <f>(H21-100%)</f>
        <v>-8.3258325832583302E-2</v>
      </c>
    </row>
    <row r="42" spans="2:8" ht="15" thickBot="1" x14ac:dyDescent="0.35">
      <c r="B42" s="46"/>
      <c r="C42" s="47"/>
      <c r="D42" s="47"/>
      <c r="E42" s="48"/>
      <c r="F42" s="47"/>
      <c r="G42" s="47"/>
      <c r="H42" s="49"/>
    </row>
    <row r="43" spans="2:8" x14ac:dyDescent="0.3">
      <c r="E43" s="12"/>
      <c r="H43" s="35"/>
    </row>
    <row r="44" spans="2:8" ht="15" thickBot="1" x14ac:dyDescent="0.35">
      <c r="E44" s="12"/>
      <c r="H44" s="35"/>
    </row>
    <row r="45" spans="2:8" ht="15" thickBot="1" x14ac:dyDescent="0.35">
      <c r="D45" s="91" t="s">
        <v>34</v>
      </c>
      <c r="E45" s="92"/>
      <c r="F45" s="92"/>
      <c r="G45" s="93"/>
      <c r="H45" s="35"/>
    </row>
    <row r="46" spans="2:8" ht="15" thickBot="1" x14ac:dyDescent="0.35"/>
    <row r="47" spans="2:8" ht="15" thickBot="1" x14ac:dyDescent="0.35">
      <c r="D47" s="50" t="s">
        <v>8</v>
      </c>
      <c r="E47" s="51">
        <f>F11</f>
        <v>2022</v>
      </c>
    </row>
    <row r="48" spans="2:8" ht="15" thickBot="1" x14ac:dyDescent="0.35"/>
    <row r="49" spans="2:16" ht="15" thickBot="1" x14ac:dyDescent="0.35">
      <c r="B49" s="52" t="s">
        <v>54</v>
      </c>
      <c r="C49" s="53"/>
      <c r="D49" s="53" t="s">
        <v>9</v>
      </c>
      <c r="E49" s="53" t="s">
        <v>10</v>
      </c>
      <c r="F49" s="104" t="s">
        <v>11</v>
      </c>
      <c r="G49" s="104" t="s">
        <v>12</v>
      </c>
      <c r="H49" s="105" t="s">
        <v>13</v>
      </c>
      <c r="J49" s="87" t="s">
        <v>14</v>
      </c>
      <c r="O49" s="36"/>
    </row>
    <row r="50" spans="2:16" x14ac:dyDescent="0.3">
      <c r="B50" s="9"/>
      <c r="H50" s="8"/>
      <c r="J50" s="54"/>
    </row>
    <row r="51" spans="2:16" x14ac:dyDescent="0.3">
      <c r="B51" s="9" t="s">
        <v>61</v>
      </c>
      <c r="H51" s="8"/>
      <c r="J51" s="54"/>
    </row>
    <row r="52" spans="2:16" x14ac:dyDescent="0.3">
      <c r="B52" s="55">
        <v>0.3</v>
      </c>
      <c r="D52" t="s">
        <v>15</v>
      </c>
      <c r="E52" s="56">
        <f>G9</f>
        <v>0</v>
      </c>
      <c r="F52" s="113">
        <v>0.82004200000000005</v>
      </c>
      <c r="G52" s="57">
        <f>E52*F52</f>
        <v>0</v>
      </c>
      <c r="H52" s="58">
        <v>0.3</v>
      </c>
      <c r="J52" s="59">
        <f>E53*F52</f>
        <v>80966.846870000008</v>
      </c>
    </row>
    <row r="53" spans="2:16" ht="15" thickBot="1" x14ac:dyDescent="0.35">
      <c r="B53" s="16"/>
      <c r="C53" s="17"/>
      <c r="D53" s="17" t="s">
        <v>16</v>
      </c>
      <c r="E53" s="17">
        <v>98735</v>
      </c>
      <c r="F53" s="17"/>
      <c r="G53" s="60"/>
      <c r="H53" s="61"/>
      <c r="J53" s="59"/>
      <c r="O53" s="62"/>
    </row>
    <row r="54" spans="2:16" x14ac:dyDescent="0.3">
      <c r="B54" s="2"/>
      <c r="C54" s="3"/>
      <c r="D54" s="3"/>
      <c r="E54" s="3"/>
      <c r="F54" s="3"/>
      <c r="G54" s="63"/>
      <c r="H54" s="64"/>
      <c r="J54" s="59"/>
    </row>
    <row r="55" spans="2:16" x14ac:dyDescent="0.3">
      <c r="B55" s="9" t="s">
        <v>17</v>
      </c>
      <c r="G55" s="65"/>
      <c r="H55" s="58"/>
      <c r="J55" s="59"/>
    </row>
    <row r="56" spans="2:16" x14ac:dyDescent="0.3">
      <c r="B56" s="55">
        <v>0.7</v>
      </c>
      <c r="D56" t="s">
        <v>52</v>
      </c>
      <c r="E56" s="66">
        <f>G11</f>
        <v>0</v>
      </c>
      <c r="F56" s="112">
        <v>6.4024999999999999E-2</v>
      </c>
      <c r="G56" s="57">
        <f>E56*F56</f>
        <v>0</v>
      </c>
      <c r="H56" s="58"/>
      <c r="J56" s="59">
        <f>J52/H52*(1-H52)</f>
        <v>188922.64269666668</v>
      </c>
      <c r="O56" s="67"/>
    </row>
    <row r="57" spans="2:16" ht="15" thickBot="1" x14ac:dyDescent="0.35">
      <c r="B57" s="16"/>
      <c r="C57" s="17"/>
      <c r="D57" s="17"/>
      <c r="E57" s="17"/>
      <c r="F57" s="17"/>
      <c r="G57" s="17"/>
      <c r="H57" s="19"/>
      <c r="J57" s="59"/>
    </row>
    <row r="58" spans="2:16" ht="15" thickBot="1" x14ac:dyDescent="0.35">
      <c r="B58" s="68"/>
      <c r="C58" s="69"/>
      <c r="D58" s="53" t="s">
        <v>53</v>
      </c>
      <c r="E58" s="69"/>
      <c r="F58" s="69"/>
      <c r="G58" s="70">
        <f>G52+G56</f>
        <v>0</v>
      </c>
      <c r="H58" s="71"/>
      <c r="J58" s="72">
        <f>J52+J56</f>
        <v>269889.48956666666</v>
      </c>
      <c r="O58" s="67"/>
    </row>
    <row r="59" spans="2:16" ht="15" thickBot="1" x14ac:dyDescent="0.35">
      <c r="D59" s="36"/>
      <c r="G59" s="65"/>
      <c r="N59" s="90"/>
      <c r="O59" s="90"/>
      <c r="P59" s="90"/>
    </row>
    <row r="60" spans="2:16" ht="15" thickBot="1" x14ac:dyDescent="0.35">
      <c r="D60" s="50" t="s">
        <v>18</v>
      </c>
      <c r="E60" s="51">
        <f>F12</f>
        <v>2021</v>
      </c>
      <c r="N60" s="90"/>
      <c r="O60" s="90"/>
      <c r="P60" s="90"/>
    </row>
    <row r="61" spans="2:16" ht="15" thickBot="1" x14ac:dyDescent="0.35"/>
    <row r="62" spans="2:16" ht="15" thickBot="1" x14ac:dyDescent="0.35">
      <c r="B62" s="52" t="s">
        <v>54</v>
      </c>
      <c r="C62" s="53"/>
      <c r="D62" s="53" t="s">
        <v>9</v>
      </c>
      <c r="E62" s="53" t="s">
        <v>10</v>
      </c>
      <c r="F62" s="104" t="s">
        <v>11</v>
      </c>
      <c r="G62" s="104" t="s">
        <v>12</v>
      </c>
      <c r="H62" s="105" t="s">
        <v>13</v>
      </c>
      <c r="J62" s="87" t="s">
        <v>19</v>
      </c>
    </row>
    <row r="63" spans="2:16" x14ac:dyDescent="0.3">
      <c r="B63" s="9"/>
      <c r="H63" s="8"/>
      <c r="J63" s="54"/>
    </row>
    <row r="64" spans="2:16" x14ac:dyDescent="0.3">
      <c r="B64" s="9" t="s">
        <v>61</v>
      </c>
      <c r="H64" s="8"/>
      <c r="J64" s="54"/>
    </row>
    <row r="65" spans="2:11" x14ac:dyDescent="0.3">
      <c r="B65" s="55">
        <v>0.3</v>
      </c>
      <c r="D65" t="s">
        <v>15</v>
      </c>
      <c r="E65" s="73">
        <f>E52</f>
        <v>0</v>
      </c>
      <c r="F65" s="113">
        <v>0.88711899999999999</v>
      </c>
      <c r="G65" s="118">
        <f>E65*F65</f>
        <v>0</v>
      </c>
      <c r="H65" s="58">
        <v>0.3</v>
      </c>
      <c r="J65" s="59">
        <f>E66*F65</f>
        <v>87589.694464999993</v>
      </c>
    </row>
    <row r="66" spans="2:11" ht="15" thickBot="1" x14ac:dyDescent="0.35">
      <c r="B66" s="16"/>
      <c r="C66" s="17"/>
      <c r="D66" s="17" t="s">
        <v>16</v>
      </c>
      <c r="E66" s="17">
        <f>E53</f>
        <v>98735</v>
      </c>
      <c r="F66" s="17"/>
      <c r="G66" s="60"/>
      <c r="H66" s="61"/>
      <c r="J66" s="59"/>
    </row>
    <row r="67" spans="2:11" x14ac:dyDescent="0.3">
      <c r="B67" s="2"/>
      <c r="C67" s="3"/>
      <c r="D67" s="3"/>
      <c r="E67" s="3"/>
      <c r="F67" s="3"/>
      <c r="G67" s="63"/>
      <c r="H67" s="64"/>
      <c r="J67" s="59"/>
    </row>
    <row r="68" spans="2:11" x14ac:dyDescent="0.3">
      <c r="B68" s="9" t="s">
        <v>17</v>
      </c>
      <c r="G68" s="65"/>
      <c r="H68" s="58"/>
      <c r="J68" s="59"/>
    </row>
    <row r="69" spans="2:11" x14ac:dyDescent="0.3">
      <c r="B69" s="55">
        <v>0.7</v>
      </c>
      <c r="D69" t="s">
        <v>52</v>
      </c>
      <c r="E69" s="66">
        <f>G12</f>
        <v>0</v>
      </c>
      <c r="F69" s="119">
        <v>5.9519000000000002E-2</v>
      </c>
      <c r="G69" s="118">
        <f>E69*F69</f>
        <v>0</v>
      </c>
      <c r="H69" s="58"/>
      <c r="J69" s="59">
        <f>J65/3*7</f>
        <v>204375.95375166665</v>
      </c>
    </row>
    <row r="70" spans="2:11" ht="15" thickBot="1" x14ac:dyDescent="0.35">
      <c r="B70" s="16"/>
      <c r="C70" s="17"/>
      <c r="D70" s="17"/>
      <c r="E70" s="17"/>
      <c r="F70" s="17"/>
      <c r="G70" s="17"/>
      <c r="H70" s="19"/>
      <c r="J70" s="59"/>
    </row>
    <row r="71" spans="2:11" ht="15" thickBot="1" x14ac:dyDescent="0.35">
      <c r="B71" s="68"/>
      <c r="C71" s="69"/>
      <c r="D71" s="53" t="s">
        <v>53</v>
      </c>
      <c r="E71" s="69"/>
      <c r="F71" s="69"/>
      <c r="G71" s="70">
        <f>G65+G69</f>
        <v>0</v>
      </c>
      <c r="H71" s="71"/>
      <c r="J71" s="72">
        <f>J65+J69</f>
        <v>291965.64821666665</v>
      </c>
    </row>
    <row r="72" spans="2:11" x14ac:dyDescent="0.3">
      <c r="D72" s="36"/>
      <c r="G72" s="65"/>
    </row>
    <row r="73" spans="2:11" ht="15" thickBot="1" x14ac:dyDescent="0.35"/>
    <row r="74" spans="2:11" ht="15" thickBot="1" x14ac:dyDescent="0.35">
      <c r="B74" s="74"/>
      <c r="C74" s="75" t="s">
        <v>33</v>
      </c>
      <c r="D74" s="76"/>
      <c r="E74" s="76"/>
      <c r="F74" s="76"/>
      <c r="G74" s="77">
        <f>E47</f>
        <v>2022</v>
      </c>
      <c r="H74" s="78"/>
    </row>
    <row r="75" spans="2:11" x14ac:dyDescent="0.3">
      <c r="B75" s="41"/>
      <c r="C75" s="42"/>
      <c r="D75" s="42"/>
      <c r="E75" s="42"/>
      <c r="F75" s="42"/>
      <c r="G75" s="42"/>
      <c r="H75" s="79"/>
    </row>
    <row r="76" spans="2:11" x14ac:dyDescent="0.3">
      <c r="B76" s="41"/>
      <c r="C76" s="42" t="s">
        <v>58</v>
      </c>
      <c r="D76" s="42"/>
      <c r="E76" s="42"/>
      <c r="F76" s="42"/>
      <c r="G76" s="42"/>
      <c r="H76" s="79"/>
    </row>
    <row r="77" spans="2:11" x14ac:dyDescent="0.3">
      <c r="B77" s="41"/>
      <c r="C77" s="42"/>
      <c r="D77" s="80" t="s">
        <v>31</v>
      </c>
      <c r="E77" s="42"/>
      <c r="F77" s="42"/>
      <c r="G77" s="81">
        <f>J58*E52/E53</f>
        <v>0</v>
      </c>
      <c r="H77" s="79"/>
    </row>
    <row r="78" spans="2:11" x14ac:dyDescent="0.3">
      <c r="B78" s="41"/>
      <c r="C78" s="42"/>
      <c r="D78" s="80"/>
      <c r="E78" s="42"/>
      <c r="F78" s="42"/>
      <c r="G78" s="81"/>
      <c r="H78" s="79"/>
    </row>
    <row r="79" spans="2:11" x14ac:dyDescent="0.3">
      <c r="B79" s="41"/>
      <c r="C79" s="42"/>
      <c r="D79" s="89" t="s">
        <v>29</v>
      </c>
      <c r="E79" s="80"/>
      <c r="F79" s="42"/>
      <c r="G79" s="81">
        <f>G58</f>
        <v>0</v>
      </c>
      <c r="H79" s="79"/>
      <c r="K79" s="90"/>
    </row>
    <row r="80" spans="2:11" x14ac:dyDescent="0.3">
      <c r="B80" s="41"/>
      <c r="C80" s="42"/>
      <c r="D80" s="42"/>
      <c r="E80" s="42"/>
      <c r="F80" s="42"/>
      <c r="G80" s="81"/>
      <c r="H80" s="79"/>
      <c r="K80" s="90"/>
    </row>
    <row r="81" spans="2:11" x14ac:dyDescent="0.3">
      <c r="B81" s="41"/>
      <c r="C81" s="42"/>
      <c r="D81" s="42" t="s">
        <v>20</v>
      </c>
      <c r="E81" s="82" t="str">
        <f>IF((G77-G79)&gt;0,"économisé","payé en plus")</f>
        <v>payé en plus</v>
      </c>
      <c r="F81" s="42"/>
      <c r="G81" s="83">
        <f>ABS(G77-G79)</f>
        <v>0</v>
      </c>
      <c r="H81" s="79"/>
    </row>
    <row r="82" spans="2:11" x14ac:dyDescent="0.3">
      <c r="B82" s="41"/>
      <c r="C82" s="42"/>
      <c r="D82" s="42"/>
      <c r="E82" s="82"/>
      <c r="F82" s="86" t="s">
        <v>21</v>
      </c>
      <c r="G82" s="84" t="e">
        <f>G81/G77</f>
        <v>#DIV/0!</v>
      </c>
      <c r="H82" s="79"/>
    </row>
    <row r="83" spans="2:11" x14ac:dyDescent="0.3">
      <c r="B83" s="41"/>
      <c r="C83" s="42"/>
      <c r="D83" s="42"/>
      <c r="E83" s="42"/>
      <c r="F83" s="42"/>
      <c r="G83" s="42"/>
      <c r="H83" s="79"/>
    </row>
    <row r="84" spans="2:11" ht="15" thickBot="1" x14ac:dyDescent="0.35">
      <c r="B84" s="46"/>
      <c r="C84" s="47"/>
      <c r="D84" s="47"/>
      <c r="E84" s="47"/>
      <c r="F84" s="47"/>
      <c r="G84" s="47"/>
      <c r="H84" s="85"/>
    </row>
    <row r="85" spans="2:11" ht="15" thickBot="1" x14ac:dyDescent="0.35"/>
    <row r="86" spans="2:11" ht="15" thickBot="1" x14ac:dyDescent="0.35">
      <c r="B86" s="74"/>
      <c r="C86" s="75" t="s">
        <v>32</v>
      </c>
      <c r="D86" s="76"/>
      <c r="E86" s="76"/>
      <c r="F86" s="76"/>
      <c r="G86" s="77">
        <f>E60</f>
        <v>2021</v>
      </c>
      <c r="H86" s="78"/>
    </row>
    <row r="87" spans="2:11" x14ac:dyDescent="0.3">
      <c r="B87" s="41"/>
      <c r="C87" s="42"/>
      <c r="D87" s="42"/>
      <c r="E87" s="42"/>
      <c r="F87" s="42"/>
      <c r="G87" s="42"/>
      <c r="H87" s="79"/>
    </row>
    <row r="88" spans="2:11" x14ac:dyDescent="0.3">
      <c r="B88" s="41"/>
      <c r="C88" s="42" t="s">
        <v>58</v>
      </c>
      <c r="D88" s="42"/>
      <c r="E88" s="42"/>
      <c r="F88" s="42"/>
      <c r="G88" s="42"/>
      <c r="H88" s="79"/>
    </row>
    <row r="89" spans="2:11" x14ac:dyDescent="0.3">
      <c r="B89" s="41"/>
      <c r="C89" s="42"/>
      <c r="D89" s="80" t="s">
        <v>31</v>
      </c>
      <c r="E89" s="80"/>
      <c r="F89" s="42"/>
      <c r="G89" s="81">
        <f>J71*E65/E66</f>
        <v>0</v>
      </c>
      <c r="H89" s="79"/>
    </row>
    <row r="90" spans="2:11" x14ac:dyDescent="0.3">
      <c r="B90" s="41"/>
      <c r="C90" s="42"/>
      <c r="D90" s="80"/>
      <c r="E90" s="80"/>
      <c r="F90" s="42"/>
      <c r="G90" s="81"/>
      <c r="H90" s="79"/>
    </row>
    <row r="91" spans="2:11" x14ac:dyDescent="0.3">
      <c r="B91" s="41"/>
      <c r="C91" s="42"/>
      <c r="D91" s="89" t="s">
        <v>30</v>
      </c>
      <c r="E91" s="80"/>
      <c r="F91" s="42"/>
      <c r="G91" s="81">
        <f>G71</f>
        <v>0</v>
      </c>
      <c r="H91" s="79"/>
    </row>
    <row r="92" spans="2:11" x14ac:dyDescent="0.3">
      <c r="B92" s="41"/>
      <c r="C92" s="42"/>
      <c r="D92" s="42"/>
      <c r="E92" s="42"/>
      <c r="F92" s="42"/>
      <c r="G92" s="81"/>
      <c r="H92" s="79"/>
      <c r="K92" s="90"/>
    </row>
    <row r="93" spans="2:11" x14ac:dyDescent="0.3">
      <c r="B93" s="41"/>
      <c r="C93" s="42"/>
      <c r="D93" s="42" t="s">
        <v>20</v>
      </c>
      <c r="E93" s="82" t="str">
        <f>IF((G89-G91)&gt;0,"économisé","payé en plus")</f>
        <v>payé en plus</v>
      </c>
      <c r="F93" s="42"/>
      <c r="G93" s="83">
        <f>ABS(G89-G71)</f>
        <v>0</v>
      </c>
      <c r="H93" s="79"/>
    </row>
    <row r="94" spans="2:11" x14ac:dyDescent="0.3">
      <c r="B94" s="41"/>
      <c r="C94" s="42"/>
      <c r="D94" s="42"/>
      <c r="E94" s="82"/>
      <c r="F94" s="86" t="s">
        <v>21</v>
      </c>
      <c r="G94" s="84" t="e">
        <f>G93/G89</f>
        <v>#DIV/0!</v>
      </c>
      <c r="H94" s="79"/>
    </row>
    <row r="95" spans="2:11" x14ac:dyDescent="0.3">
      <c r="B95" s="41"/>
      <c r="C95" s="42"/>
      <c r="D95" s="42"/>
      <c r="E95" s="42"/>
      <c r="F95" s="42"/>
      <c r="G95" s="42"/>
      <c r="H95" s="79"/>
    </row>
    <row r="96" spans="2:11" ht="15" thickBot="1" x14ac:dyDescent="0.35">
      <c r="B96" s="46"/>
      <c r="C96" s="47"/>
      <c r="D96" s="47"/>
      <c r="E96" s="47"/>
      <c r="F96" s="47"/>
      <c r="G96" s="47"/>
      <c r="H96" s="85"/>
    </row>
  </sheetData>
  <sheetProtection sheet="1" objects="1" scenarios="1"/>
  <pageMargins left="0.7" right="0.7" top="0.75" bottom="0.75" header="0.3" footer="0.3"/>
  <pageSetup paperSize="9" scale="82" fitToHeight="0" orientation="portrait" r:id="rId1"/>
  <rowBreaks count="1" manualBreakCount="1">
    <brk id="4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Lisez-moi</vt:lpstr>
      <vt:lpstr>Analyse</vt:lpstr>
      <vt:lpstr>Analyse!Zone_d_impression</vt:lpstr>
      <vt:lpstr>'Lisez-moi'!Zone_d_impression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JPC</dc:creator>
  <cp:lastModifiedBy>Jean</cp:lastModifiedBy>
  <cp:lastPrinted>2023-01-21T13:18:12Z</cp:lastPrinted>
  <dcterms:created xsi:type="dcterms:W3CDTF">2022-04-08T16:12:07Z</dcterms:created>
  <dcterms:modified xsi:type="dcterms:W3CDTF">2023-01-21T13:19:49Z</dcterms:modified>
</cp:coreProperties>
</file>